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3ER TRIMESTRE 2023\OFICIO 1219 TERCER INFORME FINANCIERO TITULO V EXCEL Y PDF\"/>
    </mc:Choice>
  </mc:AlternateContent>
  <xr:revisionPtr revIDLastSave="0" documentId="13_ncr:1_{B810CB3F-CBCF-4E8A-BF5F-FD8D6EAB422B}" xr6:coauthVersionLast="36" xr6:coauthVersionMax="36" xr10:uidLastSave="{00000000-0000-0000-0000-000000000000}"/>
  <bookViews>
    <workbookView xWindow="0" yWindow="0" windowWidth="28800" windowHeight="11325" tabRatio="666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ACT!$A$1:$E$229</definedName>
    <definedName name="_xlnm.Print_Area" localSheetId="9">Conciliacion_Ig!$A$1:$C$39</definedName>
    <definedName name="_xlnm.Print_Area" localSheetId="1">ESF!$A$1:$I$157</definedName>
    <definedName name="_xlnm.Print_Area" localSheetId="11">Memoria!$A$1:$J$72</definedName>
  </definedNames>
  <calcPr calcId="191029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D63" i="62" l="1"/>
  <c r="C58" i="60"/>
  <c r="C63" i="62"/>
  <c r="C48" i="62" s="1"/>
  <c r="C122" i="62" s="1"/>
  <c r="C98" i="60"/>
  <c r="D48" i="62"/>
  <c r="D122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7" i="64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<sst xmlns="http://schemas.openxmlformats.org/spreadsheetml/2006/main" count="947" uniqueCount="676">
  <si>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</si>
  <si>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</si>
  <si>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</si>
  <si>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</si>
  <si>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</si>
  <si>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</si>
  <si>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</si>
  <si>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</si>
  <si>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</si>
  <si>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</si>
  <si>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</si>
  <si>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</si>
  <si>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</si>
  <si>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</si>
  <si>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</si>
  <si>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</si>
  <si>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</si>
  <si>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</si>
  <si>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</si>
  <si>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</si>
  <si>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</si>
  <si>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</si>
  <si>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</si>
  <si>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</si>
  <si>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</si>
  <si>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</si>
  <si>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</si>
  <si>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</si>
  <si>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</si>
  <si>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</si>
  <si>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</si>
  <si>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</si>
  <si>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</si>
  <si>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</si>
  <si>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</si>
  <si>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</si>
  <si>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</si>
  <si>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</si>
  <si>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</si>
  <si>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</si>
  <si>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</si>
  <si>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</si>
  <si>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</si>
  <si>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</si>
  <si>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</si>
  <si>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</si>
  <si>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</si>
  <si>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</si>
  <si>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</si>
  <si>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</si>
  <si>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</si>
  <si>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</si>
  <si>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</si>
  <si>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</si>
  <si>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</si>
  <si>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</si>
  <si>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</si>
  <si>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</si>
  <si>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</si>
  <si>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</si>
  <si>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</si>
  <si>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</si>
  <si>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</si>
  <si>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</si>
  <si>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</si>
  <si>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</si>
  <si>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</si>
  <si>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</si>
  <si>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</si>
  <si>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</si>
  <si>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</si>
  <si>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</si>
  <si>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</si>
  <si>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</si>
  <si>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</si>
  <si>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</si>
  <si>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</si>
  <si>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</si>
  <si>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</si>
  <si>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</si>
  <si>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</si>
  <si>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</si>
  <si>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</si>
  <si>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</si>
  <si>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</si>
  <si>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</si>
  <si>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</si>
  <si>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</si>
  <si>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</si>
  <si>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</si>
  <si>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</si>
  <si>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</si>
  <si>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</si>
  <si>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</si>
  <si>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</si>
  <si>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</si>
  <si>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</si>
  <si>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</si>
  <si>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</si>
  <si>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</si>
  <si>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</si>
  <si>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</si>
  <si>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</si>
  <si>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</si>
  <si>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</si>
  <si>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</si>
  <si>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</si>
  <si>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</si>
  <si>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</si>
  <si>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</si>
  <si>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</si>
  <si>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</si>
  <si>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</si>
  <si>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</si>
  <si>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</si>
  <si>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</si>
  <si>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</si>
  <si>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</si>
  <si>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</si>
  <si>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</si>
  <si>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</si>
  <si>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</si>
  <si>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</si>
  <si>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</si>
  <si>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</si>
  <si>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</si>
  <si>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</si>
  <si>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</si>
  <si>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</si>
  <si>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</si>
  <si>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</si>
  <si>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</si>
  <si>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</si>
  <si>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</si>
  <si>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</si>
  <si>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</si>
  <si>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</si>
  <si>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</si>
  <si>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</si>
  <si>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</si>
  <si>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</si>
  <si>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</si>
  <si>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</si>
  <si>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</si>
  <si>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</si>
  <si>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</si>
  <si>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</si>
  <si>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</si>
  <si>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</si>
  <si>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</si>
  <si>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</si>
  <si>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</si>
  <si>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</si>
  <si>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</si>
  <si>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</si>
  <si>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</si>
  <si>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</si>
  <si>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</si>
  <si>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</si>
  <si>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</si>
  <si>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</si>
  <si>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</si>
  <si>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</si>
  <si>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</si>
  <si>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</si>
  <si>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</si>
  <si>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</si>
  <si>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</si>
  <si>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</si>
  <si>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</si>
  <si>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</si>
  <si>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</si>
  <si>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</si>
  <si>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</si>
  <si>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</si>
  <si>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</si>
  <si>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</si>
  <si>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</si>
  <si>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</si>
  <si>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</si>
  <si>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</si>
  <si>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</si>
  <si>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</si>
  <si>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</si>
  <si>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</si>
  <si>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</si>
  <si>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</si>
  <si>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</si>
  <si>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</si>
  <si>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</si>
  <si>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</si>
  <si>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</si>
  <si>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</si>
  <si>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</si>
  <si>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</si>
  <si>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</si>
  <si>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</si>
  <si>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</si>
  <si>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</si>
  <si>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</si>
  <si>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</si>
  <si>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</si>
  <si>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</si>
  <si>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</si>
  <si>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</si>
  <si>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</si>
  <si>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</si>
  <si>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</si>
  <si>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</si>
  <si>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</si>
  <si>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</si>
  <si>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</si>
  <si>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</si>
  <si>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</si>
  <si>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</si>
  <si>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</si>
  <si>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</si>
  <si>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</si>
  <si>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</si>
  <si>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</si>
  <si>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</si>
  <si>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</si>
  <si>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</si>
  <si>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</si>
  <si>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</si>
  <si>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</si>
  <si>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</si>
  <si>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</si>
  <si>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</si>
  <si>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</si>
  <si>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</si>
  <si>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</si>
  <si>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</si>
  <si>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</si>
  <si>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</si>
  <si>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</si>
  <si>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</si>
  <si>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</si>
  <si>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</si>
  <si>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</si>
  <si>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</si>
  <si>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</si>
  <si>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</si>
  <si>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</si>
  <si>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</si>
  <si>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</si>
  <si>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</si>
  <si>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</si>
  <si>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</si>
  <si>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</si>
  <si>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</si>
  <si>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</si>
  <si>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</si>
  <si>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</si>
  <si>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</si>
  <si>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</si>
  <si>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</si>
  <si>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</si>
  <si>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</si>
  <si>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</si>
  <si>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</si>
  <si>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</si>
  <si>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</si>
  <si>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</si>
  <si>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</si>
  <si>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</si>
  <si>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</si>
  <si>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</si>
  <si>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</si>
  <si>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</si>
  <si>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</si>
  <si>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</si>
  <si>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</si>
  <si>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</si>
  <si>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</si>
  <si>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</si>
  <si>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</si>
  <si>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</si>
  <si>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</si>
  <si>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</si>
  <si>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</si>
  <si>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</si>
  <si>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</si>
  <si>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</si>
  <si>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</si>
  <si>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</si>
  <si>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</si>
  <si>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</si>
  <si>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</si>
  <si>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</si>
  <si>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</si>
  <si>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</si>
  <si>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</si>
  <si>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</si>
  <si>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</si>
  <si>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</si>
  <si>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</si>
  <si>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</si>
  <si>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</si>
  <si>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</si>
  <si>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</si>
  <si>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</si>
  <si>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</si>
  <si>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</si>
  <si>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</si>
  <si>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</si>
  <si>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</si>
  <si>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</si>
  <si>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</si>
  <si>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</si>
  <si>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</si>
  <si>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</si>
  <si>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</si>
  <si>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</si>
  <si>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</si>
  <si>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</si>
  <si>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</si>
  <si>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</si>
  <si>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</si>
  <si>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</si>
  <si>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</si>
  <si>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</si>
  <si>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</si>
  <si>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</si>
  <si>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</si>
  <si>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</si>
  <si>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</si>
  <si>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</si>
  <si>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</si>
  <si>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</si>
  <si>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</si>
  <si>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</si>
  <si>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</si>
  <si>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</si>
  <si>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</si>
  <si>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</si>
  <si>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</si>
  <si>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</si>
  <si>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</si>
  <si>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</si>
  <si>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</si>
  <si>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</si>
  <si>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</si>
  <si>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</si>
  <si>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</si>
  <si>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</si>
  <si>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</si>
  <si>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</si>
  <si>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</si>
  <si>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</si>
  <si>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</si>
  <si>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</si>
  <si>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</si>
  <si>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</si>
  <si>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</si>
  <si>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</si>
  <si>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</si>
  <si>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</si>
  <si>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</si>
  <si>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</si>
  <si>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</si>
  <si>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</si>
  <si>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</si>
  <si>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</si>
  <si>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</si>
  <si>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</si>
  <si>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</si>
  <si>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</si>
  <si>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</si>
  <si>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</si>
  <si>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</si>
  <si>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</si>
  <si>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</si>
  <si>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</si>
  <si>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</si>
  <si>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</si>
  <si>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</si>
  <si>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</si>
  <si>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</si>
  <si>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</si>
  <si>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</si>
  <si>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</si>
  <si>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</si>
  <si>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</si>
  <si>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</si>
  <si>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</si>
  <si>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</si>
  <si>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</si>
  <si>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</si>
  <si>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</si>
  <si>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</si>
  <si>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</si>
  <si>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</si>
  <si>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</si>
  <si>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</si>
  <si>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</si>
  <si>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</si>
  <si>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</si>
  <si>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</si>
  <si>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</si>
  <si>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</si>
  <si>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</si>
  <si>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</si>
  <si>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</si>
  <si>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</si>
  <si>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</si>
  <si>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</si>
  <si>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</si>
  <si>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</si>
  <si>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</si>
  <si>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</si>
  <si>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</si>
  <si>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</si>
  <si>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</si>
  <si>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</si>
  <si>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</si>
  <si>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</si>
  <si>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</si>
  <si>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</si>
  <si>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</si>
  <si>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</si>
  <si>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</si>
  <si>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</si>
  <si>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</si>
  <si>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</si>
  <si>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</si>
  <si>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</si>
  <si>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</si>
  <si>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</si>
  <si>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</si>
  <si>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</si>
  <si>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</si>
  <si>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</si>
  <si>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</si>
  <si>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</si>
  <si>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</si>
  <si>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</si>
  <si>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</si>
  <si>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</si>
  <si>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</si>
  <si>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</si>
  <si>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</si>
  <si>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</si>
  <si>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</si>
  <si>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</si>
  <si>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</si>
  <si>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</si>
  <si>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</si>
  <si>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</si>
  <si>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</si>
  <si>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</si>
  <si>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</si>
  <si>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</si>
  <si>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</si>
  <si>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</si>
  <si>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</si>
  <si>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</si>
  <si>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</si>
  <si>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</si>
  <si>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</si>
  <si>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</si>
  <si>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</si>
  <si>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</si>
  <si>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</si>
  <si>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</si>
  <si>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</si>
  <si>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</si>
  <si>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</si>
  <si>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</si>
  <si>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</si>
  <si>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</si>
  <si>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</si>
  <si>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</si>
  <si>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</si>
  <si>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</si>
  <si>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</si>
  <si>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</si>
  <si>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</si>
  <si>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</si>
  <si>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</si>
  <si>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</si>
  <si>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</si>
  <si>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</si>
  <si>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</si>
  <si>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</si>
  <si>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</si>
  <si>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</si>
  <si>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</si>
  <si>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</si>
  <si>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</si>
  <si>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</si>
  <si>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</si>
  <si>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</si>
  <si>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</si>
  <si>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</si>
  <si>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</si>
  <si>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</si>
  <si>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</si>
  <si>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</si>
  <si>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</si>
  <si>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</si>
  <si>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</si>
  <si>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</si>
  <si>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</si>
  <si>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</si>
  <si>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</si>
  <si>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</si>
  <si>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</si>
  <si>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</si>
  <si>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</si>
  <si>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</si>
  <si>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</si>
  <si>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</si>
  <si>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</si>
  <si>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</si>
  <si>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</si>
  <si>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</si>
  <si>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</si>
  <si>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</si>
  <si>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</si>
  <si>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</si>
  <si>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</si>
  <si>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</si>
  <si>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</si>
  <si>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</si>
  <si>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</si>
  <si>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</si>
  <si>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</si>
  <si>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</si>
  <si>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</si>
  <si>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</si>
  <si>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</si>
  <si>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</si>
  <si>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</si>
  <si>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</si>
  <si>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</si>
  <si>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</si>
  <si>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</si>
  <si>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</si>
  <si>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</si>
  <si>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</si>
  <si>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</si>
  <si>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</si>
  <si>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</si>
  <si>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</si>
  <si>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</si>
  <si>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</si>
  <si>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</si>
  <si>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</si>
  <si>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</si>
  <si>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</si>
  <si>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</si>
  <si>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</si>
  <si>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</si>
  <si>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</si>
  <si>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</si>
  <si>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</si>
  <si>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</si>
  <si>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</si>
  <si>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</si>
  <si>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</si>
  <si>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</si>
  <si>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</si>
  <si>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</si>
  <si>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</si>
  <si>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</si>
  <si>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</si>
  <si>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</si>
  <si>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</si>
  <si>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</si>
  <si>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</si>
  <si>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</si>
  <si>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</si>
  <si>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</si>
  <si>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</si>
  <si>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</si>
  <si>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</si>
  <si>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</si>
  <si>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</si>
  <si>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</si>
  <si>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</si>
  <si>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</si>
  <si>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</si>
  <si>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</si>
  <si>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</si>
  <si>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</si>
  <si>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</si>
  <si>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</si>
  <si>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</si>
  <si>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</si>
  <si>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</si>
  <si>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</si>
  <si>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</si>
  <si>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</si>
  <si>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</si>
  <si>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</si>
  <si>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</si>
  <si>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</si>
  <si>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</si>
  <si>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</si>
  <si>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</si>
  <si>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</si>
  <si>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</si>
  <si>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</si>
  <si>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</si>
  <si>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</si>
  <si>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</si>
  <si>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</si>
  <si>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</si>
  <si>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</si>
  <si>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</si>
  <si>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</si>
  <si>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</si>
  <si>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</si>
  <si>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</si>
  <si>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</si>
  <si>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</si>
  <si>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</si>
  <si>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</si>
  <si>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</si>
  <si>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</si>
  <si>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</si>
  <si>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</si>
  <si>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</si>
  <si>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</si>
  <si>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</si>
  <si>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</si>
  <si>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</si>
  <si>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</si>
  <si>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</si>
  <si>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</si>
  <si>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</si>
  <si>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</si>
  <si>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</si>
  <si>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</si>
  <si>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</si>
  <si>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</si>
  <si>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</si>
  <si>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</si>
  <si>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</si>
  <si>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</si>
  <si>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</si>
  <si>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</si>
  <si>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</si>
  <si>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</si>
  <si>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</si>
  <si>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</si>
  <si>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</si>
  <si>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</si>
  <si>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</si>
  <si>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</si>
  <si>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</si>
  <si>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</si>
  <si>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</si>
  <si>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</si>
  <si>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</si>
  <si>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</si>
  <si>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</si>
  <si>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</si>
  <si>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</si>
  <si>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</si>
  <si>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</si>
  <si>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Municipio de San Felipe</t>
  </si>
  <si>
    <t>Correspondiente del 1 de Enero al 30 de Septiembre de 2023</t>
  </si>
  <si>
    <t>.</t>
  </si>
  <si>
    <t>…</t>
  </si>
  <si>
    <t xml:space="preserve">     _____________________________________________                            </t>
  </si>
  <si>
    <t xml:space="preserve">________________________________________ </t>
  </si>
  <si>
    <t xml:space="preserve">                           Presidente Municipal                                       </t>
  </si>
  <si>
    <t xml:space="preserve">                           Tesorero Municipal</t>
  </si>
  <si>
    <t xml:space="preserve">                      Lic. Eduardo Maldonado Garcia                                 </t>
  </si>
  <si>
    <t xml:space="preserve">                       C.P. Sergio Ortega Mora</t>
  </si>
  <si>
    <t>Bajo protesta de decir verdad declaramos que los Estados Financieros y sus notas, son razonablemente correctos</t>
  </si>
  <si>
    <t xml:space="preserve"> y son responsabilidad del emisor.</t>
  </si>
  <si>
    <t xml:space="preserve">Bajo protesta de decir verdad declaramos que los Estados Financieros y sus notas, son razonablemente correctos </t>
  </si>
  <si>
    <t>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</si>
</sst>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0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9" fillId="0" borderId="0" xfId="8" applyFont="1"/>
    <xf numFmtId="0" fontId="3" fillId="0" borderId="0" xfId="3" applyFont="1" applyAlignment="1" applyProtection="1">
      <alignment horizontal="left"/>
      <protection locked="0"/>
    </xf>
    <xf numFmtId="0" fontId="11" fillId="0" borderId="0" xfId="2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0" borderId="0" xfId="3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68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72" t="s">
        <v>662</v>
      </c>
      <c r="B1" s="172"/>
      <c r="C1" s="17"/>
      <c r="D1" s="14" t="s">
        <v>602</v>
      </c>
      <c r="E1" s="15">
        <v>2023</v>
      </c>
    </row>
    <row r="2" spans="1:5" ht="18.95" customHeight="1" x14ac:dyDescent="0.2">
      <c r="A2" s="173" t="s">
        <v>601</v>
      </c>
      <c r="B2" s="173"/>
      <c r="C2" s="36"/>
      <c r="D2" s="14" t="s">
        <v>603</v>
      </c>
      <c r="E2" s="17" t="s">
        <v>608</v>
      </c>
    </row>
    <row r="3" spans="1:5" ht="18.95" customHeight="1" x14ac:dyDescent="0.2">
      <c r="A3" s="174" t="s">
        <v>663</v>
      </c>
      <c r="B3" s="174"/>
      <c r="C3" s="17"/>
      <c r="D3" s="14" t="s">
        <v>604</v>
      </c>
      <c r="E3" s="15">
        <v>3</v>
      </c>
    </row>
    <row r="4" spans="1:5" s="93" customFormat="1" ht="18.95" customHeight="1" x14ac:dyDescent="0.2">
      <c r="A4" s="174" t="s">
        <v>623</v>
      </c>
      <c r="B4" s="174"/>
      <c r="C4" s="174"/>
      <c r="D4" s="174"/>
      <c r="E4" s="174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624</v>
      </c>
    </row>
    <row r="41" spans="1:2" ht="12" thickBot="1" x14ac:dyDescent="0.25">
      <c r="A41" s="11"/>
      <c r="B41" s="12"/>
    </row>
    <row r="44" spans="1:2" x14ac:dyDescent="0.2">
      <c r="B44" s="93" t="s">
        <v>625</v>
      </c>
    </row>
    <row r="48" spans="1:2" s="93" customFormat="1" x14ac:dyDescent="0.2"/>
    <row r="49" s="93" customFormat="1" x14ac:dyDescent="0.2"/>
    <row r="50" s="93" customFormat="1" x14ac:dyDescent="0.2"/>
    <row r="51" s="93" customFormat="1" x14ac:dyDescent="0.2"/>
    <row r="52" s="93" customFormat="1" x14ac:dyDescent="0.2"/>
    <row r="53" s="93" customFormat="1" x14ac:dyDescent="0.2"/>
    <row r="55" s="93" customFormat="1" x14ac:dyDescent="0.2"/>
    <row r="56" s="93" customFormat="1" x14ac:dyDescent="0.2"/>
    <row r="57" s="93" customFormat="1" x14ac:dyDescent="0.2"/>
    <row r="58" s="93" customFormat="1" x14ac:dyDescent="0.2"/>
    <row r="59" s="93" customFormat="1" x14ac:dyDescent="0.2"/>
    <row r="60" s="93" customFormat="1" x14ac:dyDescent="0.2"/>
    <row r="61" s="93" customFormat="1" x14ac:dyDescent="0.2"/>
    <row r="62" s="93" customFormat="1" x14ac:dyDescent="0.2"/>
    <row r="63" s="93" customFormat="1" x14ac:dyDescent="0.2"/>
    <row r="64" s="93" customFormat="1" x14ac:dyDescent="0.2"/>
    <row r="66" spans="1:4" s="130" customFormat="1" ht="15" x14ac:dyDescent="0.25">
      <c r="A66" s="167" t="s">
        <v>666</v>
      </c>
      <c r="B66" s="167"/>
      <c r="C66" s="168" t="s">
        <v>667</v>
      </c>
      <c r="D66" s="169"/>
    </row>
    <row r="67" spans="1:4" s="130" customFormat="1" ht="15" x14ac:dyDescent="0.25">
      <c r="A67" s="170" t="s">
        <v>668</v>
      </c>
      <c r="B67" s="170"/>
      <c r="C67" s="171" t="s">
        <v>669</v>
      </c>
      <c r="D67" s="169"/>
    </row>
    <row r="68" spans="1:4" s="130" customFormat="1" ht="15" x14ac:dyDescent="0.25">
      <c r="A68" s="170" t="s">
        <v>670</v>
      </c>
      <c r="B68" s="170"/>
      <c r="C68" s="171" t="s">
        <v>671</v>
      </c>
      <c r="D68" s="169"/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64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1"/>
  <sheetViews>
    <sheetView showGridLines="0" view="pageBreakPreview" zoomScale="160" zoomScaleNormal="130" zoomScaleSheetLayoutView="160" workbookViewId="0">
      <selection activeCell="D34" sqref="D34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8" t="s">
        <v>662</v>
      </c>
      <c r="B1" s="179"/>
      <c r="C1" s="180"/>
    </row>
    <row r="2" spans="1:3" s="37" customFormat="1" ht="18" customHeight="1" x14ac:dyDescent="0.25">
      <c r="A2" s="181" t="s">
        <v>613</v>
      </c>
      <c r="B2" s="182"/>
      <c r="C2" s="183"/>
    </row>
    <row r="3" spans="1:3" s="37" customFormat="1" ht="18" customHeight="1" x14ac:dyDescent="0.25">
      <c r="A3" s="181" t="s">
        <v>663</v>
      </c>
      <c r="B3" s="184"/>
      <c r="C3" s="183"/>
    </row>
    <row r="4" spans="1:3" s="40" customFormat="1" ht="18" customHeight="1" x14ac:dyDescent="0.2">
      <c r="A4" s="185" t="s">
        <v>614</v>
      </c>
      <c r="B4" s="186"/>
      <c r="C4" s="187"/>
    </row>
    <row r="5" spans="1:3" s="38" customFormat="1" x14ac:dyDescent="0.2">
      <c r="A5" s="58" t="s">
        <v>521</v>
      </c>
      <c r="B5" s="58"/>
      <c r="C5" s="145">
        <v>407213134.68000001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0</v>
      </c>
    </row>
    <row r="18" spans="1:3" x14ac:dyDescent="0.2">
      <c r="A18" s="70">
        <v>3.3</v>
      </c>
      <c r="B18" s="65" t="s">
        <v>531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660</v>
      </c>
      <c r="B20" s="73"/>
      <c r="C20" s="145">
        <f>C5+C7-C15</f>
        <v>407213134.68000001</v>
      </c>
    </row>
    <row r="22" spans="1:3" x14ac:dyDescent="0.2">
      <c r="B22" s="39" t="s">
        <v>672</v>
      </c>
    </row>
    <row r="23" spans="1:3" x14ac:dyDescent="0.2">
      <c r="A23" s="39" t="s">
        <v>673</v>
      </c>
    </row>
    <row r="38" spans="1:4" ht="15" x14ac:dyDescent="0.25">
      <c r="A38" s="167"/>
      <c r="B38" s="167"/>
      <c r="C38" s="168"/>
      <c r="D38" s="169"/>
    </row>
    <row r="39" spans="1:4" ht="15" x14ac:dyDescent="0.25">
      <c r="A39" s="170"/>
      <c r="B39" s="170"/>
      <c r="C39" s="171"/>
      <c r="D39" s="169"/>
    </row>
    <row r="40" spans="1:4" ht="15" x14ac:dyDescent="0.25">
      <c r="A40" s="170"/>
      <c r="B40" s="170"/>
      <c r="C40" s="171"/>
      <c r="D40" s="169"/>
    </row>
    <row r="41" spans="1:4" x14ac:dyDescent="0.2">
      <c r="A41" s="20"/>
      <c r="B41" s="20"/>
      <c r="C41" s="20"/>
      <c r="D41" s="20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0"/>
  <sheetViews>
    <sheetView showGridLines="0" view="pageBreakPreview" zoomScale="150" zoomScaleNormal="100" zoomScaleSheetLayoutView="150" workbookViewId="0">
      <selection activeCell="B51" sqref="B51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8" t="s">
        <v>662</v>
      </c>
      <c r="B1" s="189"/>
      <c r="C1" s="190"/>
    </row>
    <row r="2" spans="1:3" s="41" customFormat="1" ht="18.95" customHeight="1" x14ac:dyDescent="0.25">
      <c r="A2" s="191" t="s">
        <v>615</v>
      </c>
      <c r="B2" s="192"/>
      <c r="C2" s="193"/>
    </row>
    <row r="3" spans="1:3" s="41" customFormat="1" ht="18.95" customHeight="1" x14ac:dyDescent="0.25">
      <c r="A3" s="191" t="s">
        <v>663</v>
      </c>
      <c r="B3" s="194"/>
      <c r="C3" s="193"/>
    </row>
    <row r="4" spans="1:3" s="42" customFormat="1" x14ac:dyDescent="0.2">
      <c r="A4" s="185" t="s">
        <v>614</v>
      </c>
      <c r="B4" s="186"/>
      <c r="C4" s="187"/>
    </row>
    <row r="5" spans="1:3" x14ac:dyDescent="0.2">
      <c r="A5" s="84" t="s">
        <v>534</v>
      </c>
      <c r="B5" s="58"/>
      <c r="C5" s="149">
        <v>322382735.51999998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131436605.15000001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496018.5</v>
      </c>
    </row>
    <row r="11" spans="1:3" x14ac:dyDescent="0.2">
      <c r="A11" s="90">
        <v>2.4</v>
      </c>
      <c r="B11" s="77" t="s">
        <v>238</v>
      </c>
      <c r="C11" s="150">
        <v>130041.02</v>
      </c>
    </row>
    <row r="12" spans="1:3" x14ac:dyDescent="0.2">
      <c r="A12" s="90">
        <v>2.5</v>
      </c>
      <c r="B12" s="77" t="s">
        <v>239</v>
      </c>
      <c r="C12" s="150">
        <v>126962</v>
      </c>
    </row>
    <row r="13" spans="1:3" x14ac:dyDescent="0.2">
      <c r="A13" s="90">
        <v>2.6</v>
      </c>
      <c r="B13" s="77" t="s">
        <v>240</v>
      </c>
      <c r="C13" s="150">
        <v>6822218.1600000001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380690.55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123480674.92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0</v>
      </c>
    </row>
    <row r="31" spans="1:3" x14ac:dyDescent="0.2">
      <c r="A31" s="90" t="s">
        <v>556</v>
      </c>
      <c r="B31" s="77" t="s">
        <v>439</v>
      </c>
      <c r="C31" s="150">
        <v>0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3" x14ac:dyDescent="0.2">
      <c r="A33" s="90" t="s">
        <v>558</v>
      </c>
      <c r="B33" s="77" t="s">
        <v>449</v>
      </c>
      <c r="C33" s="150">
        <v>0</v>
      </c>
    </row>
    <row r="34" spans="1:3" x14ac:dyDescent="0.2">
      <c r="A34" s="90" t="s">
        <v>559</v>
      </c>
      <c r="B34" s="77" t="s">
        <v>455</v>
      </c>
      <c r="C34" s="150">
        <v>0</v>
      </c>
    </row>
    <row r="35" spans="1:3" x14ac:dyDescent="0.2">
      <c r="A35" s="90" t="s">
        <v>560</v>
      </c>
      <c r="B35" s="85" t="s">
        <v>561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661</v>
      </c>
      <c r="B37" s="58"/>
      <c r="C37" s="145">
        <f>C5-C7+C30</f>
        <v>190946130.36999997</v>
      </c>
    </row>
    <row r="39" spans="1:3" x14ac:dyDescent="0.2">
      <c r="B39" s="39" t="s">
        <v>674</v>
      </c>
    </row>
    <row r="40" spans="1:3" x14ac:dyDescent="0.2">
      <c r="A40" s="39" t="s">
        <v>675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view="pageBreakPreview" zoomScaleNormal="100" zoomScaleSheetLayoutView="100" workbookViewId="0">
      <selection activeCell="H43" sqref="H43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7" t="s">
        <v>662</v>
      </c>
      <c r="B1" s="195"/>
      <c r="C1" s="195"/>
      <c r="D1" s="195"/>
      <c r="E1" s="195"/>
      <c r="F1" s="195"/>
      <c r="G1" s="27" t="s">
        <v>605</v>
      </c>
      <c r="H1" s="28">
        <v>2023</v>
      </c>
    </row>
    <row r="2" spans="1:10" ht="18.95" customHeight="1" x14ac:dyDescent="0.2">
      <c r="A2" s="177" t="s">
        <v>616</v>
      </c>
      <c r="B2" s="195"/>
      <c r="C2" s="195"/>
      <c r="D2" s="195"/>
      <c r="E2" s="195"/>
      <c r="F2" s="195"/>
      <c r="G2" s="27" t="s">
        <v>606</v>
      </c>
      <c r="H2" s="28" t="s">
        <v>608</v>
      </c>
    </row>
    <row r="3" spans="1:10" ht="18.95" customHeight="1" x14ac:dyDescent="0.2">
      <c r="A3" s="196" t="s">
        <v>663</v>
      </c>
      <c r="B3" s="197"/>
      <c r="C3" s="197"/>
      <c r="D3" s="197"/>
      <c r="E3" s="197"/>
      <c r="F3" s="197"/>
      <c r="G3" s="27" t="s">
        <v>607</v>
      </c>
      <c r="H3" s="28">
        <v>3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102653.8</v>
      </c>
      <c r="E23" s="34">
        <v>-34888</v>
      </c>
      <c r="F23" s="34">
        <f t="shared" si="0"/>
        <v>67765.8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34888</v>
      </c>
      <c r="E24" s="34">
        <v>-102653.8</v>
      </c>
      <c r="F24" s="34">
        <f t="shared" si="0"/>
        <v>-67765.8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2545000</v>
      </c>
      <c r="E27" s="34">
        <v>-2545000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405409400.75999999</v>
      </c>
      <c r="E36" s="34">
        <v>0</v>
      </c>
      <c r="F36" s="34">
        <f t="shared" si="0"/>
        <v>405409400.75999999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412783624.79000002</v>
      </c>
      <c r="E37" s="34">
        <v>-539118677.71000004</v>
      </c>
      <c r="F37" s="34">
        <f t="shared" si="0"/>
        <v>-126335052.92000002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133709276.95</v>
      </c>
      <c r="E38" s="34">
        <v>-5570621.1100000003</v>
      </c>
      <c r="F38" s="34">
        <f t="shared" si="0"/>
        <v>128138655.84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60450173.880000003</v>
      </c>
      <c r="E39" s="34">
        <v>-68307169.480000004</v>
      </c>
      <c r="F39" s="34">
        <f t="shared" si="0"/>
        <v>-7856995.6000000015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28636398.420000002</v>
      </c>
      <c r="E40" s="34">
        <v>-427992406.5</v>
      </c>
      <c r="F40" s="34">
        <f t="shared" si="0"/>
        <v>-399356008.07999998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-405409400.75999999</v>
      </c>
      <c r="F41" s="34">
        <f t="shared" si="0"/>
        <v>-405409400.75999999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643118261.38</v>
      </c>
      <c r="E42" s="34">
        <v>-397236993.06</v>
      </c>
      <c r="F42" s="34">
        <f t="shared" si="0"/>
        <v>245881268.31999999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18165944.48</v>
      </c>
      <c r="E43" s="34">
        <v>-236715144.40000001</v>
      </c>
      <c r="F43" s="34">
        <f t="shared" si="0"/>
        <v>-218549199.92000002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400667005.63999999</v>
      </c>
      <c r="E44" s="34">
        <v>-344972408.80000001</v>
      </c>
      <c r="F44" s="34">
        <f t="shared" si="0"/>
        <v>55694596.839999974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490508009.37</v>
      </c>
      <c r="E45" s="34">
        <v>-490508009.37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195645699.50999999</v>
      </c>
      <c r="E46" s="34">
        <v>-196855598.78999999</v>
      </c>
      <c r="F46" s="34">
        <f t="shared" si="0"/>
        <v>-1209899.2800000012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312678940.25</v>
      </c>
      <c r="E47" s="34">
        <v>10913694.550000001</v>
      </c>
      <c r="F47" s="34">
        <f t="shared" si="0"/>
        <v>323592634.80000001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8" t="s">
        <v>34</v>
      </c>
      <c r="B5" s="198"/>
      <c r="C5" s="198"/>
      <c r="D5" s="198"/>
      <c r="E5" s="198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9" t="s">
        <v>36</v>
      </c>
      <c r="C10" s="199"/>
      <c r="D10" s="199"/>
      <c r="E10" s="199"/>
    </row>
    <row r="11" spans="1:8" s="119" customFormat="1" ht="12.95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9" t="s">
        <v>38</v>
      </c>
      <c r="C12" s="199"/>
      <c r="D12" s="199"/>
      <c r="E12" s="199"/>
    </row>
    <row r="13" spans="1:8" s="119" customFormat="1" ht="26.1" customHeight="1" x14ac:dyDescent="0.2">
      <c r="A13" s="123" t="s">
        <v>595</v>
      </c>
      <c r="B13" s="199" t="s">
        <v>39</v>
      </c>
      <c r="C13" s="199"/>
      <c r="D13" s="199"/>
      <c r="E13" s="199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5" customHeight="1" x14ac:dyDescent="0.2">
      <c r="A16" s="123" t="s">
        <v>597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598</v>
      </c>
    </row>
    <row r="20" spans="1:4" s="119" customFormat="1" ht="12.95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3"/>
  <sheetViews>
    <sheetView view="pageBreakPreview" zoomScale="85" zoomScaleNormal="106" zoomScaleSheetLayoutView="85" workbookViewId="0">
      <selection activeCell="B155" sqref="B155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75" t="s">
        <v>662</v>
      </c>
      <c r="B1" s="176"/>
      <c r="C1" s="176"/>
      <c r="D1" s="176"/>
      <c r="E1" s="176"/>
      <c r="F1" s="176"/>
      <c r="G1" s="14" t="s">
        <v>605</v>
      </c>
      <c r="H1" s="25">
        <v>2023</v>
      </c>
    </row>
    <row r="2" spans="1:8" s="16" customFormat="1" ht="18.95" customHeight="1" x14ac:dyDescent="0.25">
      <c r="A2" s="175" t="s">
        <v>609</v>
      </c>
      <c r="B2" s="176"/>
      <c r="C2" s="176"/>
      <c r="D2" s="176"/>
      <c r="E2" s="176"/>
      <c r="F2" s="176"/>
      <c r="G2" s="14" t="s">
        <v>606</v>
      </c>
      <c r="H2" s="25" t="s">
        <v>608</v>
      </c>
    </row>
    <row r="3" spans="1:8" s="16" customFormat="1" ht="18.95" customHeight="1" x14ac:dyDescent="0.25">
      <c r="A3" s="175" t="s">
        <v>663</v>
      </c>
      <c r="B3" s="176"/>
      <c r="C3" s="176"/>
      <c r="D3" s="176"/>
      <c r="E3" s="176"/>
      <c r="F3" s="176"/>
      <c r="G3" s="14" t="s">
        <v>607</v>
      </c>
      <c r="H3" s="25">
        <v>3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49787040.049999997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362.88</v>
      </c>
      <c r="D15" s="24">
        <v>-135.13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4254657.96</v>
      </c>
      <c r="D20" s="24">
        <v>4254657.96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20000</v>
      </c>
      <c r="D21" s="24">
        <v>20000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303376.14</v>
      </c>
      <c r="D23" s="24">
        <v>303376.14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2139523.89</v>
      </c>
      <c r="D24" s="24">
        <v>2139523.89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336705.34</v>
      </c>
      <c r="D25" s="24">
        <v>336705.34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23166786.289999999</v>
      </c>
      <c r="D27" s="24">
        <v>23166786.289999999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702907940.74000001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51460547.950000003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38433753.219999999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598517249.37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10789193.34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3707196.86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96390423.699999988</v>
      </c>
      <c r="D62" s="24">
        <f t="shared" ref="D62:E62" si="0">SUM(D63:D70)</f>
        <v>0</v>
      </c>
      <c r="E62" s="24">
        <f t="shared" si="0"/>
        <v>63761915.270000003</v>
      </c>
    </row>
    <row r="63" spans="1:9" x14ac:dyDescent="0.2">
      <c r="A63" s="22">
        <v>1241</v>
      </c>
      <c r="B63" s="20" t="s">
        <v>237</v>
      </c>
      <c r="C63" s="24">
        <v>13458040.24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2666519.54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429868.81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66299330.259999998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1793075.22</v>
      </c>
      <c r="D67" s="24">
        <v>0</v>
      </c>
      <c r="E67" s="24">
        <v>62801615.270000003</v>
      </c>
    </row>
    <row r="68" spans="1:9" x14ac:dyDescent="0.2">
      <c r="A68" s="22">
        <v>1246</v>
      </c>
      <c r="B68" s="20" t="s">
        <v>242</v>
      </c>
      <c r="C68" s="24">
        <v>10481595.470000001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283244.15999999997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978750</v>
      </c>
      <c r="D70" s="24">
        <v>0</v>
      </c>
      <c r="E70" s="24">
        <v>960300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1633176.83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1561951.53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71225.3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41621.93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41621.93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577186.28</v>
      </c>
      <c r="D110" s="24">
        <f>SUM(D111:D119)</f>
        <v>577186.28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-888.36</v>
      </c>
      <c r="D111" s="24">
        <f>C111</f>
        <v>-888.36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149635.78</v>
      </c>
      <c r="D112" s="24">
        <f t="shared" ref="D112:D119" si="1">C112</f>
        <v>149635.78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-6465.1</v>
      </c>
      <c r="D113" s="24">
        <f t="shared" si="1"/>
        <v>-6465.1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9545.2199999999993</v>
      </c>
      <c r="D115" s="24">
        <f t="shared" si="1"/>
        <v>9545.2199999999993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-247242.83</v>
      </c>
      <c r="D117" s="24">
        <f t="shared" si="1"/>
        <v>-247242.83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672601.57</v>
      </c>
      <c r="D119" s="24">
        <f t="shared" si="1"/>
        <v>672601.57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  <row r="158" spans="1:3" x14ac:dyDescent="0.2">
      <c r="A158" s="166" t="s">
        <v>664</v>
      </c>
    </row>
    <row r="159" spans="1:3" x14ac:dyDescent="0.2">
      <c r="A159" s="166" t="s">
        <v>664</v>
      </c>
    </row>
    <row r="160" spans="1:3" x14ac:dyDescent="0.2">
      <c r="A160" s="166" t="s">
        <v>665</v>
      </c>
    </row>
    <row r="161" spans="1:1" x14ac:dyDescent="0.2">
      <c r="A161" s="166" t="s">
        <v>664</v>
      </c>
    </row>
    <row r="162" spans="1:1" x14ac:dyDescent="0.2">
      <c r="A162" s="166"/>
    </row>
    <row r="163" spans="1:1" x14ac:dyDescent="0.2">
      <c r="A163" s="166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55" fitToHeight="0" orientation="landscape" r:id="rId1"/>
  <rowBreaks count="4" manualBreakCount="4">
    <brk id="81" max="8" man="1"/>
    <brk id="164" max="8" man="1"/>
    <brk id="165" max="8" man="1"/>
    <brk id="16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18"/>
  <sheetViews>
    <sheetView view="pageBreakPreview" zoomScale="115" zoomScaleNormal="100" zoomScaleSheetLayoutView="115" workbookViewId="0">
      <selection activeCell="A3" sqref="A3:C3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73" t="s">
        <v>662</v>
      </c>
      <c r="B1" s="173"/>
      <c r="C1" s="173"/>
      <c r="D1" s="14" t="s">
        <v>605</v>
      </c>
      <c r="E1" s="25">
        <v>2023</v>
      </c>
    </row>
    <row r="2" spans="1:5" s="16" customFormat="1" ht="18.95" customHeight="1" x14ac:dyDescent="0.25">
      <c r="A2" s="173" t="s">
        <v>610</v>
      </c>
      <c r="B2" s="173"/>
      <c r="C2" s="173"/>
      <c r="D2" s="14" t="s">
        <v>606</v>
      </c>
      <c r="E2" s="25" t="s">
        <v>608</v>
      </c>
    </row>
    <row r="3" spans="1:5" s="16" customFormat="1" ht="18.95" customHeight="1" x14ac:dyDescent="0.25">
      <c r="A3" s="173" t="s">
        <v>663</v>
      </c>
      <c r="B3" s="173"/>
      <c r="C3" s="173"/>
      <c r="D3" s="14" t="s">
        <v>607</v>
      </c>
      <c r="E3" s="25">
        <v>3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43176947.410000004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25578346.850000001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2500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23892637.620000001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25944.14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1657265.09</v>
      </c>
      <c r="D16" s="92"/>
      <c r="E16" s="49"/>
    </row>
    <row r="17" spans="1:5" ht="22.5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3819025.62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209505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3591939.13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17581.490000000002</v>
      </c>
      <c r="D31" s="92"/>
      <c r="E31" s="49"/>
    </row>
    <row r="32" spans="1:5" ht="22.5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11199110.9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11199110.9</v>
      </c>
      <c r="D35" s="92"/>
      <c r="E35" s="49"/>
    </row>
    <row r="36" spans="1:5" ht="22.5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2580464.04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1473765.44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2500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1044916.6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59282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0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500</v>
      </c>
      <c r="C49" s="55">
        <v>0</v>
      </c>
      <c r="D49" s="92"/>
      <c r="E49" s="49"/>
    </row>
    <row r="50" spans="1:5" ht="22.5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3.75" x14ac:dyDescent="0.2">
      <c r="A58" s="50">
        <v>4200</v>
      </c>
      <c r="B58" s="52" t="s">
        <v>506</v>
      </c>
      <c r="C58" s="55">
        <f>+C59+C65</f>
        <v>364036187.57999998</v>
      </c>
      <c r="D58" s="92"/>
      <c r="E58" s="49"/>
    </row>
    <row r="59" spans="1:5" ht="22.5" x14ac:dyDescent="0.2">
      <c r="A59" s="50">
        <v>4210</v>
      </c>
      <c r="B59" s="52" t="s">
        <v>507</v>
      </c>
      <c r="C59" s="55">
        <f>SUM(C60:C64)</f>
        <v>343101209.32999998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139403381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199883425.78999999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1169100.3700000001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2645302.17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20934978.25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20934978.25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191192637.87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145882145.56999999</v>
      </c>
      <c r="D99" s="57">
        <f>C99/$C$98</f>
        <v>0.7630113125443222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85295819.430000007</v>
      </c>
      <c r="D100" s="57">
        <f t="shared" ref="D100:D163" si="0">C100/$C$98</f>
        <v>0.44612502019034989</v>
      </c>
      <c r="E100" s="56"/>
    </row>
    <row r="101" spans="1:5" x14ac:dyDescent="0.2">
      <c r="A101" s="54">
        <v>5111</v>
      </c>
      <c r="B101" s="51" t="s">
        <v>361</v>
      </c>
      <c r="C101" s="55">
        <v>57151201.340000004</v>
      </c>
      <c r="D101" s="57">
        <f t="shared" si="0"/>
        <v>0.29891946665257862</v>
      </c>
      <c r="E101" s="56"/>
    </row>
    <row r="102" spans="1:5" x14ac:dyDescent="0.2">
      <c r="A102" s="54">
        <v>5112</v>
      </c>
      <c r="B102" s="51" t="s">
        <v>362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363</v>
      </c>
      <c r="C103" s="55">
        <v>1017872.86</v>
      </c>
      <c r="D103" s="57">
        <f t="shared" si="0"/>
        <v>5.3238078167638179E-3</v>
      </c>
      <c r="E103" s="56"/>
    </row>
    <row r="104" spans="1:5" x14ac:dyDescent="0.2">
      <c r="A104" s="54">
        <v>5114</v>
      </c>
      <c r="B104" s="51" t="s">
        <v>364</v>
      </c>
      <c r="C104" s="55">
        <v>14162567.74</v>
      </c>
      <c r="D104" s="57">
        <f t="shared" si="0"/>
        <v>7.4074859250750705E-2</v>
      </c>
      <c r="E104" s="56"/>
    </row>
    <row r="105" spans="1:5" x14ac:dyDescent="0.2">
      <c r="A105" s="54">
        <v>5115</v>
      </c>
      <c r="B105" s="51" t="s">
        <v>365</v>
      </c>
      <c r="C105" s="55">
        <v>10525040.4</v>
      </c>
      <c r="D105" s="57">
        <f t="shared" si="0"/>
        <v>5.5049402096520171E-2</v>
      </c>
      <c r="E105" s="56"/>
    </row>
    <row r="106" spans="1:5" x14ac:dyDescent="0.2">
      <c r="A106" s="54">
        <v>5116</v>
      </c>
      <c r="B106" s="51" t="s">
        <v>366</v>
      </c>
      <c r="C106" s="55">
        <v>2439137.09</v>
      </c>
      <c r="D106" s="57">
        <f t="shared" si="0"/>
        <v>1.2757484373736571E-2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21432634.849999998</v>
      </c>
      <c r="D107" s="57">
        <f t="shared" si="0"/>
        <v>0.11209968693759514</v>
      </c>
      <c r="E107" s="56"/>
    </row>
    <row r="108" spans="1:5" x14ac:dyDescent="0.2">
      <c r="A108" s="54">
        <v>5121</v>
      </c>
      <c r="B108" s="51" t="s">
        <v>368</v>
      </c>
      <c r="C108" s="55">
        <v>1266675.71</v>
      </c>
      <c r="D108" s="57">
        <f t="shared" si="0"/>
        <v>6.6251280599060854E-3</v>
      </c>
      <c r="E108" s="56"/>
    </row>
    <row r="109" spans="1:5" x14ac:dyDescent="0.2">
      <c r="A109" s="54">
        <v>5122</v>
      </c>
      <c r="B109" s="51" t="s">
        <v>369</v>
      </c>
      <c r="C109" s="55">
        <v>555607.38</v>
      </c>
      <c r="D109" s="57">
        <f t="shared" si="0"/>
        <v>2.9060082343640293E-3</v>
      </c>
      <c r="E109" s="56"/>
    </row>
    <row r="110" spans="1:5" x14ac:dyDescent="0.2">
      <c r="A110" s="54">
        <v>5123</v>
      </c>
      <c r="B110" s="51" t="s">
        <v>370</v>
      </c>
      <c r="C110" s="55">
        <v>95584</v>
      </c>
      <c r="D110" s="57">
        <f t="shared" si="0"/>
        <v>4.9993556794269251E-4</v>
      </c>
      <c r="E110" s="56"/>
    </row>
    <row r="111" spans="1:5" x14ac:dyDescent="0.2">
      <c r="A111" s="54">
        <v>5124</v>
      </c>
      <c r="B111" s="51" t="s">
        <v>371</v>
      </c>
      <c r="C111" s="55">
        <v>953534.29</v>
      </c>
      <c r="D111" s="57">
        <f t="shared" si="0"/>
        <v>4.9872960623533451E-3</v>
      </c>
      <c r="E111" s="56"/>
    </row>
    <row r="112" spans="1:5" x14ac:dyDescent="0.2">
      <c r="A112" s="54">
        <v>5125</v>
      </c>
      <c r="B112" s="51" t="s">
        <v>372</v>
      </c>
      <c r="C112" s="55">
        <v>203100.03</v>
      </c>
      <c r="D112" s="57">
        <f t="shared" si="0"/>
        <v>1.0622795535573724E-3</v>
      </c>
      <c r="E112" s="56"/>
    </row>
    <row r="113" spans="1:5" x14ac:dyDescent="0.2">
      <c r="A113" s="54">
        <v>5126</v>
      </c>
      <c r="B113" s="51" t="s">
        <v>373</v>
      </c>
      <c r="C113" s="55">
        <v>14292391.060000001</v>
      </c>
      <c r="D113" s="57">
        <f t="shared" si="0"/>
        <v>7.4753877655676287E-2</v>
      </c>
      <c r="E113" s="56"/>
    </row>
    <row r="114" spans="1:5" x14ac:dyDescent="0.2">
      <c r="A114" s="54">
        <v>5127</v>
      </c>
      <c r="B114" s="51" t="s">
        <v>374</v>
      </c>
      <c r="C114" s="55">
        <v>647337.73</v>
      </c>
      <c r="D114" s="57">
        <f t="shared" si="0"/>
        <v>3.3857879529867276E-3</v>
      </c>
      <c r="E114" s="56"/>
    </row>
    <row r="115" spans="1:5" x14ac:dyDescent="0.2">
      <c r="A115" s="54">
        <v>5128</v>
      </c>
      <c r="B115" s="51" t="s">
        <v>375</v>
      </c>
      <c r="C115" s="55">
        <v>31956.400000000001</v>
      </c>
      <c r="D115" s="57">
        <f t="shared" si="0"/>
        <v>1.6714241905971565E-4</v>
      </c>
      <c r="E115" s="56"/>
    </row>
    <row r="116" spans="1:5" x14ac:dyDescent="0.2">
      <c r="A116" s="54">
        <v>5129</v>
      </c>
      <c r="B116" s="51" t="s">
        <v>376</v>
      </c>
      <c r="C116" s="55">
        <v>3386448.25</v>
      </c>
      <c r="D116" s="57">
        <f t="shared" si="0"/>
        <v>1.7712231431748906E-2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39153691.289999999</v>
      </c>
      <c r="D117" s="57">
        <f t="shared" si="0"/>
        <v>0.20478660541637725</v>
      </c>
      <c r="E117" s="56"/>
    </row>
    <row r="118" spans="1:5" x14ac:dyDescent="0.2">
      <c r="A118" s="54">
        <v>5131</v>
      </c>
      <c r="B118" s="51" t="s">
        <v>378</v>
      </c>
      <c r="C118" s="55">
        <v>10061888.1</v>
      </c>
      <c r="D118" s="57">
        <f t="shared" si="0"/>
        <v>5.2626964155604701E-2</v>
      </c>
      <c r="E118" s="56"/>
    </row>
    <row r="119" spans="1:5" x14ac:dyDescent="0.2">
      <c r="A119" s="54">
        <v>5132</v>
      </c>
      <c r="B119" s="51" t="s">
        <v>379</v>
      </c>
      <c r="C119" s="55">
        <v>3740275.62</v>
      </c>
      <c r="D119" s="57">
        <f t="shared" si="0"/>
        <v>1.9562864248691272E-2</v>
      </c>
      <c r="E119" s="56"/>
    </row>
    <row r="120" spans="1:5" x14ac:dyDescent="0.2">
      <c r="A120" s="54">
        <v>5133</v>
      </c>
      <c r="B120" s="51" t="s">
        <v>380</v>
      </c>
      <c r="C120" s="55">
        <v>2935909.77</v>
      </c>
      <c r="D120" s="57">
        <f t="shared" si="0"/>
        <v>1.5355767893093508E-2</v>
      </c>
      <c r="E120" s="56"/>
    </row>
    <row r="121" spans="1:5" x14ac:dyDescent="0.2">
      <c r="A121" s="54">
        <v>5134</v>
      </c>
      <c r="B121" s="51" t="s">
        <v>381</v>
      </c>
      <c r="C121" s="55">
        <v>2566087.91</v>
      </c>
      <c r="D121" s="57">
        <f t="shared" si="0"/>
        <v>1.3421478664595822E-2</v>
      </c>
      <c r="E121" s="56"/>
    </row>
    <row r="122" spans="1:5" x14ac:dyDescent="0.2">
      <c r="A122" s="54">
        <v>5135</v>
      </c>
      <c r="B122" s="51" t="s">
        <v>382</v>
      </c>
      <c r="C122" s="55">
        <v>1441183.27</v>
      </c>
      <c r="D122" s="57">
        <f t="shared" si="0"/>
        <v>7.5378596480264147E-3</v>
      </c>
      <c r="E122" s="56"/>
    </row>
    <row r="123" spans="1:5" x14ac:dyDescent="0.2">
      <c r="A123" s="54">
        <v>5136</v>
      </c>
      <c r="B123" s="51" t="s">
        <v>383</v>
      </c>
      <c r="C123" s="55">
        <v>20116.599999999999</v>
      </c>
      <c r="D123" s="57">
        <f t="shared" si="0"/>
        <v>1.0521639443919451E-4</v>
      </c>
      <c r="E123" s="56"/>
    </row>
    <row r="124" spans="1:5" x14ac:dyDescent="0.2">
      <c r="A124" s="54">
        <v>5137</v>
      </c>
      <c r="B124" s="51" t="s">
        <v>384</v>
      </c>
      <c r="C124" s="55">
        <v>18336.349999999999</v>
      </c>
      <c r="D124" s="57">
        <f t="shared" si="0"/>
        <v>9.5905104946915698E-5</v>
      </c>
      <c r="E124" s="56"/>
    </row>
    <row r="125" spans="1:5" x14ac:dyDescent="0.2">
      <c r="A125" s="54">
        <v>5138</v>
      </c>
      <c r="B125" s="51" t="s">
        <v>385</v>
      </c>
      <c r="C125" s="55">
        <v>14728520.289999999</v>
      </c>
      <c r="D125" s="57">
        <f t="shared" si="0"/>
        <v>7.7034976106216735E-2</v>
      </c>
      <c r="E125" s="56"/>
    </row>
    <row r="126" spans="1:5" x14ac:dyDescent="0.2">
      <c r="A126" s="54">
        <v>5139</v>
      </c>
      <c r="B126" s="51" t="s">
        <v>386</v>
      </c>
      <c r="C126" s="55">
        <v>3641373.38</v>
      </c>
      <c r="D126" s="57">
        <f t="shared" si="0"/>
        <v>1.9045573200762701E-2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40100123.560000002</v>
      </c>
      <c r="D127" s="57">
        <f t="shared" si="0"/>
        <v>0.20973675559236638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10348054.92</v>
      </c>
      <c r="D128" s="57">
        <f t="shared" si="0"/>
        <v>5.4123710176728047E-2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10348054.92</v>
      </c>
      <c r="D130" s="57">
        <f t="shared" si="0"/>
        <v>5.4123710176728047E-2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10881194.800000001</v>
      </c>
      <c r="D134" s="57">
        <f t="shared" si="0"/>
        <v>5.6912206041105973E-2</v>
      </c>
      <c r="E134" s="56"/>
    </row>
    <row r="135" spans="1:5" x14ac:dyDescent="0.2">
      <c r="A135" s="54">
        <v>5231</v>
      </c>
      <c r="B135" s="51" t="s">
        <v>394</v>
      </c>
      <c r="C135" s="55">
        <v>10881194.800000001</v>
      </c>
      <c r="D135" s="57">
        <f t="shared" si="0"/>
        <v>5.6912206041105973E-2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12206565.73</v>
      </c>
      <c r="D137" s="57">
        <f t="shared" si="0"/>
        <v>6.3844329290020901E-2</v>
      </c>
      <c r="E137" s="56"/>
    </row>
    <row r="138" spans="1:5" x14ac:dyDescent="0.2">
      <c r="A138" s="54">
        <v>5241</v>
      </c>
      <c r="B138" s="51" t="s">
        <v>396</v>
      </c>
      <c r="C138" s="55">
        <v>9799296.8300000001</v>
      </c>
      <c r="D138" s="57">
        <f t="shared" si="0"/>
        <v>5.125352596820678E-2</v>
      </c>
      <c r="E138" s="56"/>
    </row>
    <row r="139" spans="1:5" x14ac:dyDescent="0.2">
      <c r="A139" s="54">
        <v>5242</v>
      </c>
      <c r="B139" s="51" t="s">
        <v>397</v>
      </c>
      <c r="C139" s="55">
        <v>1121230</v>
      </c>
      <c r="D139" s="57">
        <f t="shared" si="0"/>
        <v>5.8643994480706519E-3</v>
      </c>
      <c r="E139" s="56"/>
    </row>
    <row r="140" spans="1:5" x14ac:dyDescent="0.2">
      <c r="A140" s="54">
        <v>5243</v>
      </c>
      <c r="B140" s="51" t="s">
        <v>398</v>
      </c>
      <c r="C140" s="55">
        <v>469838.9</v>
      </c>
      <c r="D140" s="57">
        <f t="shared" si="0"/>
        <v>2.4574110448722583E-3</v>
      </c>
      <c r="E140" s="56"/>
    </row>
    <row r="141" spans="1:5" x14ac:dyDescent="0.2">
      <c r="A141" s="54">
        <v>5244</v>
      </c>
      <c r="B141" s="51" t="s">
        <v>399</v>
      </c>
      <c r="C141" s="55">
        <v>816200</v>
      </c>
      <c r="D141" s="57">
        <f t="shared" si="0"/>
        <v>4.2689928288712096E-3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6664308.1100000003</v>
      </c>
      <c r="D142" s="57">
        <f t="shared" si="0"/>
        <v>3.4856510084511447E-2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6664308.1100000003</v>
      </c>
      <c r="D144" s="57">
        <f t="shared" si="0"/>
        <v>3.4856510084511447E-2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5210368.74</v>
      </c>
      <c r="D160" s="57">
        <f t="shared" si="0"/>
        <v>2.7251931863311343E-2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5210368.74</v>
      </c>
      <c r="D167" s="57">
        <f t="shared" si="1"/>
        <v>2.7251931863311343E-2</v>
      </c>
      <c r="E167" s="56"/>
    </row>
    <row r="168" spans="1:5" x14ac:dyDescent="0.2">
      <c r="A168" s="54">
        <v>5331</v>
      </c>
      <c r="B168" s="51" t="s">
        <v>422</v>
      </c>
      <c r="C168" s="55">
        <v>5210368.74</v>
      </c>
      <c r="D168" s="57">
        <f t="shared" si="1"/>
        <v>2.7251931863311343E-2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0"/>
  <sheetViews>
    <sheetView view="pageBreakPreview" zoomScale="130" zoomScaleNormal="100" zoomScaleSheetLayoutView="130" workbookViewId="0">
      <selection activeCell="A3" sqref="A3:C3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7" t="s">
        <v>662</v>
      </c>
      <c r="B1" s="177"/>
      <c r="C1" s="177"/>
      <c r="D1" s="27" t="s">
        <v>605</v>
      </c>
      <c r="E1" s="28">
        <v>2023</v>
      </c>
    </row>
    <row r="2" spans="1:5" ht="18.95" customHeight="1" x14ac:dyDescent="0.2">
      <c r="A2" s="177" t="s">
        <v>611</v>
      </c>
      <c r="B2" s="177"/>
      <c r="C2" s="177"/>
      <c r="D2" s="27" t="s">
        <v>606</v>
      </c>
      <c r="E2" s="28" t="s">
        <v>608</v>
      </c>
    </row>
    <row r="3" spans="1:5" ht="18.95" customHeight="1" x14ac:dyDescent="0.2">
      <c r="A3" s="177" t="s">
        <v>663</v>
      </c>
      <c r="B3" s="177"/>
      <c r="C3" s="177"/>
      <c r="D3" s="27" t="s">
        <v>607</v>
      </c>
      <c r="E3" s="28">
        <v>3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75448327.379999995</v>
      </c>
    </row>
    <row r="9" spans="1:5" x14ac:dyDescent="0.2">
      <c r="A9" s="33">
        <v>3120</v>
      </c>
      <c r="B9" s="29" t="s">
        <v>465</v>
      </c>
      <c r="C9" s="34">
        <v>5052682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216020497.12</v>
      </c>
    </row>
    <row r="15" spans="1:5" x14ac:dyDescent="0.2">
      <c r="A15" s="33">
        <v>3220</v>
      </c>
      <c r="B15" s="29" t="s">
        <v>469</v>
      </c>
      <c r="C15" s="34">
        <v>615387146.88</v>
      </c>
    </row>
    <row r="16" spans="1:5" x14ac:dyDescent="0.2">
      <c r="A16" s="33">
        <v>3230</v>
      </c>
      <c r="B16" s="29" t="s">
        <v>470</v>
      </c>
      <c r="C16" s="34">
        <f>SUM(C17:C20)</f>
        <v>41444.5</v>
      </c>
    </row>
    <row r="17" spans="1:3" x14ac:dyDescent="0.2">
      <c r="A17" s="33">
        <v>3231</v>
      </c>
      <c r="B17" s="29" t="s">
        <v>471</v>
      </c>
      <c r="C17" s="34">
        <v>41444.5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  <row r="40" spans="1:4" x14ac:dyDescent="0.2">
      <c r="A40" s="20"/>
      <c r="B40" s="20"/>
      <c r="C40" s="20"/>
      <c r="D40" s="20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view="pageBreakPreview" zoomScale="110" zoomScaleNormal="100" zoomScaleSheetLayoutView="110" workbookViewId="0">
      <selection activeCell="A2" sqref="A2:C2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7" t="s">
        <v>662</v>
      </c>
      <c r="B1" s="177"/>
      <c r="C1" s="177"/>
      <c r="D1" s="27" t="s">
        <v>605</v>
      </c>
      <c r="E1" s="28">
        <v>2023</v>
      </c>
    </row>
    <row r="2" spans="1:5" s="35" customFormat="1" ht="18.95" customHeight="1" x14ac:dyDescent="0.25">
      <c r="A2" s="177" t="s">
        <v>612</v>
      </c>
      <c r="B2" s="177"/>
      <c r="C2" s="177"/>
      <c r="D2" s="27" t="s">
        <v>606</v>
      </c>
      <c r="E2" s="28" t="s">
        <v>608</v>
      </c>
    </row>
    <row r="3" spans="1:5" s="35" customFormat="1" ht="18.95" customHeight="1" x14ac:dyDescent="0.25">
      <c r="A3" s="177" t="s">
        <v>663</v>
      </c>
      <c r="B3" s="177"/>
      <c r="C3" s="177"/>
      <c r="D3" s="27" t="s">
        <v>607</v>
      </c>
      <c r="E3" s="28">
        <v>3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108141931.16</v>
      </c>
      <c r="D9" s="34">
        <v>35847235.490000002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49787040.049999997</v>
      </c>
      <c r="D11" s="34">
        <v>38699014.439999998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106206.45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157928971.20999998</v>
      </c>
      <c r="D15" s="135">
        <f>SUM(D8:D14)</f>
        <v>74652456.38000001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123480674.92</v>
      </c>
      <c r="D20" s="135">
        <f>SUM(D21:D27)</f>
        <v>123480674.92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123480674.92</v>
      </c>
      <c r="D25" s="132">
        <v>123480674.92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7955930.2299999995</v>
      </c>
      <c r="D28" s="135">
        <f>SUM(D29:D36)</f>
        <v>7955930.2299999995</v>
      </c>
      <c r="E28" s="130"/>
    </row>
    <row r="29" spans="1:5" x14ac:dyDescent="0.2">
      <c r="A29" s="33">
        <v>1241</v>
      </c>
      <c r="B29" s="29" t="s">
        <v>237</v>
      </c>
      <c r="C29" s="34">
        <v>496018.5</v>
      </c>
      <c r="D29" s="132">
        <v>496018.5</v>
      </c>
      <c r="E29" s="130"/>
    </row>
    <row r="30" spans="1:5" x14ac:dyDescent="0.2">
      <c r="A30" s="33">
        <v>1242</v>
      </c>
      <c r="B30" s="29" t="s">
        <v>238</v>
      </c>
      <c r="C30" s="34">
        <v>130041.02</v>
      </c>
      <c r="D30" s="132">
        <v>130041.02</v>
      </c>
      <c r="E30" s="130"/>
    </row>
    <row r="31" spans="1:5" x14ac:dyDescent="0.2">
      <c r="A31" s="33">
        <v>1243</v>
      </c>
      <c r="B31" s="29" t="s">
        <v>239</v>
      </c>
      <c r="C31" s="34">
        <v>126962</v>
      </c>
      <c r="D31" s="132">
        <v>126962</v>
      </c>
      <c r="E31" s="130"/>
    </row>
    <row r="32" spans="1:5" x14ac:dyDescent="0.2">
      <c r="A32" s="33">
        <v>1244</v>
      </c>
      <c r="B32" s="29" t="s">
        <v>240</v>
      </c>
      <c r="C32" s="34">
        <v>6822218.1600000001</v>
      </c>
      <c r="D32" s="132">
        <v>6822218.1600000001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380690.55</v>
      </c>
      <c r="D34" s="132">
        <v>380690.55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131436605.15000001</v>
      </c>
      <c r="D43" s="135">
        <f>D20+D28+D37</f>
        <v>131436605.15000001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216020497.12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-1209899.28</v>
      </c>
      <c r="D48" s="135">
        <f>D51+D63+D91+D94+D49</f>
        <v>84774358.399999991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0</v>
      </c>
      <c r="D63" s="135">
        <f>D64+D73+D76+D82</f>
        <v>9430649.5499999989</v>
      </c>
    </row>
    <row r="64" spans="1:4" x14ac:dyDescent="0.2">
      <c r="A64" s="33">
        <v>5510</v>
      </c>
      <c r="B64" s="29" t="s">
        <v>439</v>
      </c>
      <c r="C64" s="34">
        <f>SUM(C65:C72)</f>
        <v>0</v>
      </c>
      <c r="D64" s="34">
        <f>SUM(D65:D72)</f>
        <v>9430649.5499999989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1924449.36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7076610.8200000003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275400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154189.37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75343708.849999994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75343708.849999994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75343708.849999994</v>
      </c>
    </row>
    <row r="94" spans="1:4" x14ac:dyDescent="0.2">
      <c r="A94" s="133">
        <v>2110</v>
      </c>
      <c r="B94" s="139" t="s">
        <v>630</v>
      </c>
      <c r="C94" s="135">
        <f>SUM(C95:C99)</f>
        <v>-1209899.28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-365848.1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65063.94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-1136025.79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226910.67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7856995.5999999996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7856995.5999999996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114534.64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-2453285.46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95710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59026.33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10041008.76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1.33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206953602.24000001</v>
      </c>
      <c r="D122" s="135">
        <f>D47+D48+D100-D106-D109</f>
        <v>84774358.399999991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scale="7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Conciliacion_Ig!Área_de_impresión</vt:lpstr>
      <vt:lpstr>ESF!Área_de_impresión</vt:lpstr>
      <vt:lpstr>Memoria!Área_de_impresión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2023-11-01T15:55:47Z</cp:lastPrinted>
  <dcterms:created xsi:type="dcterms:W3CDTF">2012-12-11T20:36:24Z</dcterms:created>
  <dcterms:modified xsi:type="dcterms:W3CDTF">2023-11-13T19:40:20Z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